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4_3 BYTY - elektronika (ZPŘ)\"/>
    </mc:Choice>
  </mc:AlternateContent>
  <xr:revisionPtr revIDLastSave="0" documentId="8_{E69AD023-5934-4099-9A04-A373433A43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 - Elektro" sheetId="2" r:id="rId2"/>
  </sheets>
  <definedNames>
    <definedName name="_xlnm._FilterDatabase" localSheetId="1" hidden="1">'2 - Elektro'!$C$115:$K$120</definedName>
    <definedName name="_xlnm.Print_Titles" localSheetId="1">'2 - Elektro'!$115:$115</definedName>
    <definedName name="_xlnm.Print_Titles" localSheetId="0">'Rekapitulace stavby'!$92:$92</definedName>
    <definedName name="_xlnm.Print_Area" localSheetId="1">'2 - Elektro'!$C$103:$J$120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6" i="2" l="1"/>
  <c r="AU95" i="1" s="1"/>
  <c r="AU94" i="1" s="1"/>
  <c r="J37" i="2"/>
  <c r="J36" i="2"/>
  <c r="AY95" i="1"/>
  <c r="J35" i="2"/>
  <c r="AX95" i="1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F36" i="2" s="1"/>
  <c r="BC95" i="1" s="1"/>
  <c r="BC94" i="1" s="1"/>
  <c r="W32" i="1" s="1"/>
  <c r="BG117" i="2"/>
  <c r="F35" i="2" s="1"/>
  <c r="BB95" i="1" s="1"/>
  <c r="BB94" i="1" s="1"/>
  <c r="W31" i="1" s="1"/>
  <c r="BF117" i="2"/>
  <c r="F34" i="2" s="1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112" i="2"/>
  <c r="J20" i="2"/>
  <c r="J18" i="2"/>
  <c r="E18" i="2"/>
  <c r="F92" i="2"/>
  <c r="J17" i="2"/>
  <c r="J15" i="2"/>
  <c r="E15" i="2"/>
  <c r="F112" i="2" s="1"/>
  <c r="J14" i="2"/>
  <c r="J12" i="2"/>
  <c r="J110" i="2" s="1"/>
  <c r="E7" i="2"/>
  <c r="E106" i="2"/>
  <c r="L90" i="1"/>
  <c r="AM90" i="1"/>
  <c r="AM89" i="1"/>
  <c r="L89" i="1"/>
  <c r="AM87" i="1"/>
  <c r="L87" i="1"/>
  <c r="L85" i="1"/>
  <c r="L84" i="1"/>
  <c r="J118" i="2"/>
  <c r="BK120" i="2"/>
  <c r="J119" i="2"/>
  <c r="AS94" i="1"/>
  <c r="J120" i="2"/>
  <c r="BK118" i="2"/>
  <c r="J117" i="2"/>
  <c r="BK117" i="2"/>
  <c r="BK119" i="2"/>
  <c r="BK116" i="2" l="1"/>
  <c r="J116" i="2"/>
  <c r="J96" i="2"/>
  <c r="R116" i="2"/>
  <c r="T116" i="2"/>
  <c r="E85" i="2"/>
  <c r="J91" i="2"/>
  <c r="F91" i="2"/>
  <c r="J92" i="2"/>
  <c r="F113" i="2"/>
  <c r="J89" i="2"/>
  <c r="BE117" i="2"/>
  <c r="BE118" i="2"/>
  <c r="BE119" i="2"/>
  <c r="BE120" i="2"/>
  <c r="BA95" i="1"/>
  <c r="BA94" i="1" s="1"/>
  <c r="W30" i="1" s="1"/>
  <c r="J34" i="2"/>
  <c r="AW95" i="1" s="1"/>
  <c r="AX94" i="1"/>
  <c r="F37" i="2"/>
  <c r="BD95" i="1"/>
  <c r="BD94" i="1"/>
  <c r="W33" i="1" s="1"/>
  <c r="AY94" i="1"/>
  <c r="J30" i="2" l="1"/>
  <c r="AG95" i="1"/>
  <c r="AG94" i="1" s="1"/>
  <c r="AK26" i="1" s="1"/>
  <c r="J33" i="2"/>
  <c r="AV95" i="1" s="1"/>
  <c r="AT95" i="1" s="1"/>
  <c r="AN95" i="1" s="1"/>
  <c r="AW94" i="1"/>
  <c r="AK30" i="1" s="1"/>
  <c r="F33" i="2"/>
  <c r="AZ95" i="1"/>
  <c r="AZ94" i="1" s="1"/>
  <c r="W29" i="1" s="1"/>
  <c r="J39" i="2" l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<sst xmlns="http://schemas.openxmlformats.org/spreadsheetml/2006/main" count="293" uniqueCount="120">
  <si>
    <t>Export Komplet</t>
  </si>
  <si>
    <t/>
  </si>
  <si>
    <t>2.0</t>
  </si>
  <si>
    <t>ZAMOK</t>
  </si>
  <si>
    <t>False</t>
  </si>
  <si>
    <t>{40880875-9003-4c0f-b4ea-0eb7e97be8bb}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</si>
  <si>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</si>
  <si>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</si>
  <si>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</si>
  <si>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</si>
  <si>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</si>
  <si>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</si>
  <si>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</si>
  <si>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</si>
  <si>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</si>
  <si>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</si>
  <si>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</si>
  <si>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Javornická 1890/18, 516 01 Rychnov nad Kněžnou (byt pro 5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</si>
  <si>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</si>
  <si>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</si>
  <si>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</si>
  <si>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</si>
  <si>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</si>
  <si>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</si>
  <si>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</si>
  <si>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</si>
  <si>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</si>
  <si>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</si>
  <si>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</si>
  <si>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</si>
  <si>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</si>
  <si>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</si>
  <si>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</si>
  <si>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</si>
  <si>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</si>
  <si>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</si>
  <si>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</si>
  <si>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</si>
  <si>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</si>
  <si>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</si>
  <si>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</si>
  <si>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</si>
  <si>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</si>
  <si>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</si>
  <si>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</si>
  <si>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</si>
  <si>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</si>
  <si>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</si>
  <si>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</si>
  <si>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</si>
  <si>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</si>
  <si>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</si>
  <si>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</si>
  <si>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</si>
  <si>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</si>
  <si>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</si>
  <si>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</si>
  <si>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</si>
  <si>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</si>
  <si>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</si>
  <si>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</si>
  <si>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</si>
  <si>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</si>
  <si>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</si>
  <si>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</si>
  <si>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</si>
  <si>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</si>
  <si>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</si>
  <si>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</si>
  <si>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</si>
  <si>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</si>
  <si>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</si>
  <si>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</si>
  <si>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</si>
  <si>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</si>
  <si>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</si>
  <si>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</si>
  <si>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</si>
  <si>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</si>
  <si>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Elektro</t>
  </si>
  <si>
    <t>STA</t>
  </si>
  <si>
    <t>1</t>
  </si>
  <si>
    <t>{608ae007-5edc-42f6-b4d7-81a499289a9a}</t>
  </si>
  <si>
    <t>KRYCÍ LIST SOUPISU PRACÍ</t>
  </si>
  <si>
    <t>Objekt:</t>
  </si>
  <si>
    <t>2 - Elektro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</si>
  <si>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</si>
  <si>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</si>
  <si>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</si>
  <si>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</si>
  <si>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</si>
  <si>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</si>
  <si>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</si>
  <si>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</si>
  <si>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</si>
  <si>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</si>
  <si>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</si>
  <si>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</si>
  <si>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</si>
  <si>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</si>
  <si>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</si>
  <si>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</si>
  <si>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</si>
  <si>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</si>
  <si>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</si>
  <si>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TV1</t>
  </si>
  <si>
    <t>TELEVIZE</t>
  </si>
  <si>
    <t>4</t>
  </si>
  <si>
    <t>ROZPOCET</t>
  </si>
  <si>
    <t>6</t>
  </si>
  <si>
    <t>SET PS</t>
  </si>
  <si>
    <t>PRAČKA A SUŠIČKA</t>
  </si>
  <si>
    <t>40</t>
  </si>
  <si>
    <t>3</t>
  </si>
  <si>
    <t>KL1</t>
  </si>
  <si>
    <t>KOMBINOVANÁ LEDNIČKA</t>
  </si>
  <si>
    <t>42</t>
  </si>
  <si>
    <t>SV</t>
  </si>
  <si>
    <t>Stropní svítidla</t>
  </si>
  <si>
    <t>-612860585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</si>
</sst>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5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>Javornická 1890/18, 516 01 Rychnov nad Kněžnou (byt pro 5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'2 - Elektro'!J30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'2 - Elektro'!P116</f>
        <v>0</v>
      </c>
      <c r="AV95" s="94">
        <f>'2 - Elektro'!J33</f>
        <v>0</v>
      </c>
      <c r="AW95" s="94">
        <f>'2 - Elektro'!J34</f>
        <v>0</v>
      </c>
      <c r="AX95" s="94">
        <f>'2 - Elektro'!J35</f>
        <v>0</v>
      </c>
      <c r="AY95" s="94">
        <f>'2 - Elektro'!J36</f>
        <v>0</v>
      </c>
      <c r="AZ95" s="94">
        <f>'2 - Elektro'!F33</f>
        <v>0</v>
      </c>
      <c r="BA95" s="94">
        <f>'2 - Elektro'!F34</f>
        <v>0</v>
      </c>
      <c r="BB95" s="94">
        <f>'2 - Elektro'!F35</f>
        <v>0</v>
      </c>
      <c r="BC95" s="94">
        <f>'2 - Elektro'!F36</f>
        <v>0</v>
      </c>
      <c r="BD95" s="96">
        <f>'2 - Elektro'!F37</f>
        <v>0</v>
      </c>
      <c r="BT95" s="97" t="s">
        <v>81</v>
      </c>
      <c r="BV95" s="97" t="s">
        <v>75</v>
      </c>
      <c r="BW95" s="97" t="s">
        <v>82</v>
      </c>
      <c r="BX95" s="97" t="s">
        <v>5</v>
      </c>
      <c r="CL95" s="97" t="s">
        <v>1</v>
      </c>
      <c r="CM95" s="97" t="s">
        <v>78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YszesEyJqx/XShKwPr+mgkvFe4szGMPSG3XGOoYkvEIsVAgQvtJyUzTYY7CGuHst8xjYbkZ4grfkB7PqOw/Eqw==" saltValue="E7XSKgceWnWnx/bGrpvTHgPUAf591yjKC+8PnQ6Rf9iJDtGGIyapnbiwhA8a/dKecQ8lWJ/hGZxfPP0UsoWTQ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 - Elek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1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82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78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26.25" hidden="1" customHeight="1">
      <c r="B7" s="14"/>
      <c r="E7" s="209" t="str">
        <f>'Rekapitulace stavby'!K6</f>
        <v>Javornická 1890/18, 516 01 Rychnov nad Kněžnou (byt pro 5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ROUND((SUM(BE116:BE120)),  2)</f>
        <v>0</v>
      </c>
      <c r="G33" s="28"/>
      <c r="H33" s="28"/>
      <c r="I33" s="114">
        <v>0.21</v>
      </c>
      <c r="J33" s="113">
        <f>ROUND(((SUM(BE116:BE120))*I33),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ROUND((SUM(BF116:BF120)),  2)</f>
        <v>0</v>
      </c>
      <c r="G34" s="28"/>
      <c r="H34" s="28"/>
      <c r="I34" s="114">
        <v>0.12</v>
      </c>
      <c r="J34" s="113">
        <f>ROUND(((SUM(BF116:BF120))*I34),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ROUND((SUM(BG116:BG120)),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ROUND((SUM(BH116:BH120)),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ROUND((SUM(BI116:BI120)),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hidden="1" customHeight="1">
      <c r="A85" s="28"/>
      <c r="B85" s="29"/>
      <c r="C85" s="30"/>
      <c r="D85" s="30"/>
      <c r="E85" s="216" t="str">
        <f>E7</f>
        <v>Javornická 1890/18, 516 01 Rychnov nad Kněžnou (byt pro 5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2 - Elektro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6.25" customHeight="1">
      <c r="A106" s="28"/>
      <c r="B106" s="29"/>
      <c r="C106" s="30"/>
      <c r="D106" s="30"/>
      <c r="E106" s="216" t="str">
        <f>E7</f>
        <v>Javornická 1890/18, 516 01 Rychnov nad Kněžnou (byt pro 5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2 - Elektro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SUM(P117:P120)</f>
        <v>0</v>
      </c>
      <c r="Q116" s="73"/>
      <c r="R116" s="146">
        <f>SUM(R117:R120)</f>
        <v>0</v>
      </c>
      <c r="S116" s="73"/>
      <c r="T116" s="147">
        <f>SUM(T117:T120)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SUM(BK117:BK120)</f>
        <v>0</v>
      </c>
    </row>
    <row r="117" spans="1:65" s="2" customFormat="1" ht="16.5" customHeight="1">
      <c r="A117" s="28"/>
      <c r="B117" s="29"/>
      <c r="C117" s="149" t="s">
        <v>81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1</v>
      </c>
      <c r="I117" s="154"/>
      <c r="J117" s="155">
        <f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>O117*H117</f>
        <v>0</v>
      </c>
      <c r="Q117" s="159">
        <v>0</v>
      </c>
      <c r="R117" s="159">
        <f>Q117*H117</f>
        <v>0</v>
      </c>
      <c r="S117" s="159">
        <v>0</v>
      </c>
      <c r="T117" s="160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11" t="s">
        <v>81</v>
      </c>
      <c r="BK117" s="162">
        <f>ROUND(I117*H117,2)</f>
        <v>0</v>
      </c>
      <c r="BL117" s="11" t="s">
        <v>107</v>
      </c>
      <c r="BM117" s="161" t="s">
        <v>109</v>
      </c>
    </row>
    <row r="118" spans="1:65" s="2" customFormat="1" ht="16.5" customHeight="1">
      <c r="A118" s="28"/>
      <c r="B118" s="29"/>
      <c r="C118" s="149" t="s">
        <v>78</v>
      </c>
      <c r="D118" s="149" t="s">
        <v>104</v>
      </c>
      <c r="E118" s="150" t="s">
        <v>110</v>
      </c>
      <c r="F118" s="151" t="s">
        <v>111</v>
      </c>
      <c r="G118" s="152" t="s">
        <v>1</v>
      </c>
      <c r="H118" s="153">
        <v>1</v>
      </c>
      <c r="I118" s="154"/>
      <c r="J118" s="155">
        <f>ROUND(I118*H118,2)</f>
        <v>0</v>
      </c>
      <c r="K118" s="156"/>
      <c r="L118" s="33"/>
      <c r="M118" s="157" t="s">
        <v>1</v>
      </c>
      <c r="N118" s="158" t="s">
        <v>38</v>
      </c>
      <c r="O118" s="65"/>
      <c r="P118" s="159">
        <f>O118*H118</f>
        <v>0</v>
      </c>
      <c r="Q118" s="159">
        <v>0</v>
      </c>
      <c r="R118" s="159">
        <f>Q118*H118</f>
        <v>0</v>
      </c>
      <c r="S118" s="159">
        <v>0</v>
      </c>
      <c r="T118" s="160">
        <f>S118*H118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>IF(N118="základní",J118,0)</f>
        <v>0</v>
      </c>
      <c r="BF118" s="162">
        <f>IF(N118="snížená",J118,0)</f>
        <v>0</v>
      </c>
      <c r="BG118" s="162">
        <f>IF(N118="zákl. přenesená",J118,0)</f>
        <v>0</v>
      </c>
      <c r="BH118" s="162">
        <f>IF(N118="sníž. přenesená",J118,0)</f>
        <v>0</v>
      </c>
      <c r="BI118" s="162">
        <f>IF(N118="nulová",J118,0)</f>
        <v>0</v>
      </c>
      <c r="BJ118" s="11" t="s">
        <v>81</v>
      </c>
      <c r="BK118" s="162">
        <f>ROUND(I118*H118,2)</f>
        <v>0</v>
      </c>
      <c r="BL118" s="11" t="s">
        <v>107</v>
      </c>
      <c r="BM118" s="161" t="s">
        <v>112</v>
      </c>
    </row>
    <row r="119" spans="1:65" s="2" customFormat="1" ht="16.5" customHeight="1">
      <c r="A119" s="28"/>
      <c r="B119" s="29"/>
      <c r="C119" s="149" t="s">
        <v>113</v>
      </c>
      <c r="D119" s="149" t="s">
        <v>104</v>
      </c>
      <c r="E119" s="150" t="s">
        <v>114</v>
      </c>
      <c r="F119" s="151" t="s">
        <v>115</v>
      </c>
      <c r="G119" s="152" t="s">
        <v>1</v>
      </c>
      <c r="H119" s="153">
        <v>1</v>
      </c>
      <c r="I119" s="154"/>
      <c r="J119" s="155">
        <f>ROUND(I119*H119,2)</f>
        <v>0</v>
      </c>
      <c r="K119" s="156"/>
      <c r="L119" s="33"/>
      <c r="M119" s="157" t="s">
        <v>1</v>
      </c>
      <c r="N119" s="158" t="s">
        <v>38</v>
      </c>
      <c r="O119" s="65"/>
      <c r="P119" s="159">
        <f>O119*H119</f>
        <v>0</v>
      </c>
      <c r="Q119" s="159">
        <v>0</v>
      </c>
      <c r="R119" s="159">
        <f>Q119*H119</f>
        <v>0</v>
      </c>
      <c r="S119" s="159">
        <v>0</v>
      </c>
      <c r="T119" s="160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11" t="s">
        <v>81</v>
      </c>
      <c r="BK119" s="162">
        <f>ROUND(I119*H119,2)</f>
        <v>0</v>
      </c>
      <c r="BL119" s="11" t="s">
        <v>107</v>
      </c>
      <c r="BM119" s="161" t="s">
        <v>116</v>
      </c>
    </row>
    <row r="120" spans="1:65" s="2" customFormat="1" ht="16.5" customHeight="1">
      <c r="A120" s="28"/>
      <c r="B120" s="29"/>
      <c r="C120" s="149" t="s">
        <v>107</v>
      </c>
      <c r="D120" s="149" t="s">
        <v>104</v>
      </c>
      <c r="E120" s="150" t="s">
        <v>117</v>
      </c>
      <c r="F120" s="151" t="s">
        <v>118</v>
      </c>
      <c r="G120" s="152" t="s">
        <v>1</v>
      </c>
      <c r="H120" s="153">
        <v>12</v>
      </c>
      <c r="I120" s="154"/>
      <c r="J120" s="155">
        <f>ROUND(I120*H120,2)</f>
        <v>0</v>
      </c>
      <c r="K120" s="156"/>
      <c r="L120" s="33"/>
      <c r="M120" s="163" t="s">
        <v>1</v>
      </c>
      <c r="N120" s="164" t="s">
        <v>38</v>
      </c>
      <c r="O120" s="165"/>
      <c r="P120" s="166">
        <f>O120*H120</f>
        <v>0</v>
      </c>
      <c r="Q120" s="166">
        <v>0</v>
      </c>
      <c r="R120" s="166">
        <f>Q120*H120</f>
        <v>0</v>
      </c>
      <c r="S120" s="166">
        <v>0</v>
      </c>
      <c r="T120" s="167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1" t="s">
        <v>107</v>
      </c>
      <c r="AT120" s="161" t="s">
        <v>104</v>
      </c>
      <c r="AU120" s="161" t="s">
        <v>73</v>
      </c>
      <c r="AY120" s="11" t="s">
        <v>108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1" t="s">
        <v>81</v>
      </c>
      <c r="BK120" s="162">
        <f>ROUND(I120*H120,2)</f>
        <v>0</v>
      </c>
      <c r="BL120" s="11" t="s">
        <v>107</v>
      </c>
      <c r="BM120" s="161" t="s">
        <v>119</v>
      </c>
    </row>
    <row r="121" spans="1:65" s="2" customFormat="1" ht="7" customHeight="1">
      <c r="A121" s="2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33"/>
      <c r="M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</sheetData>
  <sheetProtection algorithmName="SHA-512" hashValue="XYxX7ha8QKnYtepJBHoTZosT/0+bqWIeNELGKY1dBh+AaN6PC8WRaOtXy6aeE5Y4i7w2+QMBLDvIZNJBVJAOYA==" saltValue="DGIuAdzMIp10x/Kflxj9KKIFCCMj4aXdoF7L0vhscihkDbd8zz1tiqXkcEB1qVUjJrVB7qG4RXE6YV9+WPvA2g==" spinCount="100000" sheet="1" objects="1" scenarios="1" formatColumns="0" formatRows="0" autoFilter="0"/>
  <autoFilter ref="C115:K120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Elektro</vt:lpstr>
      <vt:lpstr>'2 - Elektro'!Názvy_tisku</vt:lpstr>
      <vt:lpstr>'Rekapitulace stavby'!Názvy_tisku</vt:lpstr>
      <vt:lpstr>'2 - Elektro'!Oblast_tisku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2025-02-20T14:44:04Z</dcterms:created>
  <dcterms:modified xsi:type="dcterms:W3CDTF">2025-02-24T07:46:46Z</dcterms:modified>
</cp:coreProperties>
</file>